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90" windowWidth="12120" windowHeight="8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'Sheet1'!$A$1:$X$23</definedName>
  </definedNames>
  <calcPr fullCalcOnLoad="1"/>
</workbook>
</file>

<file path=xl/sharedStrings.xml><?xml version="1.0" encoding="utf-8"?>
<sst xmlns="http://schemas.openxmlformats.org/spreadsheetml/2006/main" count="45" uniqueCount="33">
  <si>
    <t>Odeljenje</t>
  </si>
  <si>
    <t>%</t>
  </si>
  <si>
    <t>Vr.dobri</t>
  </si>
  <si>
    <t>dobri</t>
  </si>
  <si>
    <t>dovoljni</t>
  </si>
  <si>
    <t>Sa 1 ned.</t>
  </si>
  <si>
    <t>Sa 2 ned.</t>
  </si>
  <si>
    <t>I1</t>
  </si>
  <si>
    <t>I2</t>
  </si>
  <si>
    <t>Svega</t>
  </si>
  <si>
    <t>II2</t>
  </si>
  <si>
    <t>II1</t>
  </si>
  <si>
    <t>III1</t>
  </si>
  <si>
    <t>III2</t>
  </si>
  <si>
    <t>III3</t>
  </si>
  <si>
    <t>Svega sa pozitivnim</t>
  </si>
  <si>
    <t>IV1</t>
  </si>
  <si>
    <t>IV2</t>
  </si>
  <si>
    <t>Ukupno</t>
  </si>
  <si>
    <t>Svega sa nedovoljnom</t>
  </si>
  <si>
    <t>I3</t>
  </si>
  <si>
    <t>II3</t>
  </si>
  <si>
    <t>sr.ocena</t>
  </si>
  <si>
    <t>Br.učenika</t>
  </si>
  <si>
    <t>Odlični</t>
  </si>
  <si>
    <t>sa tri i više ned.</t>
  </si>
  <si>
    <t>III4</t>
  </si>
  <si>
    <t>IV3</t>
  </si>
  <si>
    <t>IV4</t>
  </si>
  <si>
    <t>Neocenjen</t>
  </si>
  <si>
    <t>3,86</t>
  </si>
  <si>
    <t xml:space="preserve">Opsti uspeh na kraju  prvog polugođa  2017/2018 godine (31. 01. 2018. god.)  </t>
  </si>
  <si>
    <t>I4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</si>
</sst>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Din.&quot;;\-#,##0&quot;Din.&quot;"/>
    <numFmt numFmtId="189" formatCode="#,##0&quot;Din.&quot;;[Red]\-#,##0&quot;Din.&quot;"/>
    <numFmt numFmtId="190" formatCode="#,##0.00&quot;Din.&quot;;\-#,##0.00&quot;Din.&quot;"/>
    <numFmt numFmtId="191" formatCode="#,##0.00&quot;Din.&quot;;[Red]\-#,##0.00&quot;Din.&quot;"/>
    <numFmt numFmtId="192" formatCode="_-* #,##0&quot;Din.&quot;_-;\-* #,##0&quot;Din.&quot;_-;_-* &quot;-&quot;&quot;Din.&quot;_-;_-@_-"/>
    <numFmt numFmtId="193" formatCode="_-* #,##0_d_i_n_._-;\-* #,##0_d_i_n_._-;_-* &quot;-&quot;_d_i_n_._-;_-@_-"/>
    <numFmt numFmtId="194" formatCode="_-* #,##0.00&quot;Din.&quot;_-;\-* #,##0.00&quot;Din.&quot;_-;_-* &quot;-&quot;??&quot;Din.&quot;_-;_-@_-"/>
    <numFmt numFmtId="195" formatCode="_-* #,##0.00_d_i_n_._-;\-* #,##0.00_d_i_n_._-;_-* &quot;-&quot;??_d_i_n_._-;_-@_-"/>
    <numFmt numFmtId="196" formatCode="#,##0\ &quot;Din.&quot;_);\(#,##0\ &quot;Din.&quot;\)"/>
    <numFmt numFmtId="197" formatCode="#,##0\ &quot;Din.&quot;_);[Red]\(#,##0\ &quot;Din.&quot;\)"/>
    <numFmt numFmtId="198" formatCode="#,##0.00\ &quot;Din.&quot;_);\(#,##0.00\ &quot;Din.&quot;\)"/>
    <numFmt numFmtId="199" formatCode="#,##0.00\ &quot;Din.&quot;_);[Red]\(#,##0.00\ &quot;Din.&quot;\)"/>
    <numFmt numFmtId="200" formatCode="_ * #,##0_)\ &quot;Din.&quot;_ ;_ * \(#,##0\)\ &quot;Din.&quot;_ ;_ * &quot;-&quot;_)\ &quot;Din.&quot;_ ;_ @_ "/>
    <numFmt numFmtId="201" formatCode="_ * #,##0_)\ _D_i_n_._ ;_ * \(#,##0\)\ _D_i_n_._ ;_ * &quot;-&quot;_)\ _D_i_n_._ ;_ @_ "/>
    <numFmt numFmtId="202" formatCode="_ * #,##0.00_)\ &quot;Din.&quot;_ ;_ * \(#,##0.00\)\ &quot;Din.&quot;_ ;_ * &quot;-&quot;??_)\ &quot;Din.&quot;_ ;_ @_ "/>
    <numFmt numFmtId="203" formatCode="_ * #,##0.00_)\ _D_i_n_._ ;_ * \(#,##0.00\)\ _D_i_n_._ ;_ * &quot;-&quot;??_)\ _D_i_n_._ ;_ @_ "/>
    <numFmt numFmtId="204" formatCode="0.000"/>
    <numFmt numFmtId="205" formatCode="0.0"/>
  </numFmts>
  <fonts count="29">
    <font>
      <sz val="10"/>
      <name val="Arial"/>
      <family val="0"/>
    </font>
    <font>
      <sz val="10"/>
      <name val="Times Roman YU"/>
      <family val="1"/>
    </font>
    <font>
      <sz val="20"/>
      <name val="Times Roman YU"/>
      <family val="1"/>
    </font>
    <font>
      <sz val="20"/>
      <name val="TimesRoman"/>
      <family val="0"/>
    </font>
    <font>
      <sz val="10"/>
      <name val="TimesRoman"/>
      <family val="0"/>
    </font>
    <font>
      <b/>
      <sz val="10"/>
      <name val="TimesRoman"/>
      <family val="0"/>
    </font>
    <font>
      <b/>
      <sz val="9"/>
      <name val="TimesRoman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7"/>
      <name val="TimesRoman"/>
      <family val="0"/>
    </font>
    <font>
      <b/>
      <sz val="10"/>
      <name val="Times Roman YU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2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 horizontal="center"/>
      <protection/>
    </xf>
    <xf numFmtId="1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vertical="center" textRotation="255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 horizontal="center"/>
    </xf>
    <xf numFmtId="2" fontId="4" fillId="0" borderId="29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/>
    </xf>
    <xf numFmtId="2" fontId="4" fillId="0" borderId="27" xfId="0" applyNumberFormat="1" applyFont="1" applyBorder="1" applyAlignment="1" applyProtection="1">
      <alignment horizontal="center"/>
      <protection locked="0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4" fillId="0" borderId="34" xfId="0" applyNumberFormat="1" applyFont="1" applyBorder="1" applyAlignment="1" applyProtection="1">
      <alignment horizontal="center"/>
      <protection locked="0"/>
    </xf>
    <xf numFmtId="2" fontId="5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/>
      <protection locked="0"/>
    </xf>
    <xf numFmtId="2" fontId="4" fillId="0" borderId="38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" fontId="5" fillId="0" borderId="11" xfId="0" applyNumberFormat="1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5" fillId="0" borderId="16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 textRotation="255" wrapText="1"/>
    </xf>
    <xf numFmtId="1" fontId="5" fillId="0" borderId="46" xfId="0" applyNumberFormat="1" applyFont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" fontId="5" fillId="0" borderId="50" xfId="0" applyNumberFormat="1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 vertical="center"/>
    </xf>
    <xf numFmtId="2" fontId="5" fillId="0" borderId="52" xfId="0" applyNumberFormat="1" applyFont="1" applyBorder="1" applyAlignment="1">
      <alignment horizontal="center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showZeros="0" tabSelected="1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8.28125" style="1" customWidth="1"/>
    <col min="2" max="3" width="4.00390625" style="1" customWidth="1"/>
    <col min="4" max="4" width="5.8515625" style="1" customWidth="1"/>
    <col min="5" max="5" width="4.00390625" style="1" bestFit="1" customWidth="1"/>
    <col min="6" max="6" width="5.8515625" style="1" customWidth="1"/>
    <col min="7" max="7" width="4.00390625" style="1" customWidth="1"/>
    <col min="8" max="8" width="5.8515625" style="1" customWidth="1"/>
    <col min="9" max="9" width="4.00390625" style="1" customWidth="1"/>
    <col min="10" max="10" width="5.8515625" style="1" customWidth="1"/>
    <col min="11" max="11" width="6.140625" style="1" customWidth="1"/>
    <col min="12" max="12" width="6.8515625" style="1" customWidth="1"/>
    <col min="13" max="14" width="5.8515625" style="1" customWidth="1"/>
    <col min="15" max="15" width="4.00390625" style="1" customWidth="1"/>
    <col min="16" max="16" width="5.8515625" style="1" customWidth="1"/>
    <col min="17" max="17" width="4.00390625" style="1" customWidth="1"/>
    <col min="18" max="18" width="5.8515625" style="1" customWidth="1"/>
    <col min="19" max="19" width="4.00390625" style="1" customWidth="1"/>
    <col min="20" max="20" width="5.8515625" style="1" customWidth="1"/>
    <col min="21" max="21" width="4.00390625" style="1" customWidth="1"/>
    <col min="22" max="22" width="5.8515625" style="1" customWidth="1"/>
    <col min="23" max="23" width="8.7109375" style="1" bestFit="1" customWidth="1"/>
    <col min="24" max="24" width="7.00390625" style="1" hidden="1" customWidth="1"/>
    <col min="25" max="25" width="5.57421875" style="1" customWidth="1"/>
    <col min="26" max="16384" width="9.140625" style="1" customWidth="1"/>
  </cols>
  <sheetData>
    <row r="1" spans="1:25" ht="39" customHeight="1" thickBot="1">
      <c r="A1" s="93" t="s">
        <v>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39"/>
      <c r="Y1" s="3"/>
    </row>
    <row r="2" spans="1:25" ht="136.5" customHeight="1">
      <c r="A2" s="51" t="s">
        <v>0</v>
      </c>
      <c r="B2" s="40" t="s">
        <v>23</v>
      </c>
      <c r="C2" s="40" t="s">
        <v>24</v>
      </c>
      <c r="D2" s="40" t="s">
        <v>1</v>
      </c>
      <c r="E2" s="40" t="s">
        <v>2</v>
      </c>
      <c r="F2" s="40" t="s">
        <v>1</v>
      </c>
      <c r="G2" s="40" t="s">
        <v>3</v>
      </c>
      <c r="H2" s="40" t="s">
        <v>1</v>
      </c>
      <c r="I2" s="40" t="s">
        <v>4</v>
      </c>
      <c r="J2" s="40" t="s">
        <v>1</v>
      </c>
      <c r="K2" s="41" t="s">
        <v>15</v>
      </c>
      <c r="L2" s="40" t="s">
        <v>1</v>
      </c>
      <c r="M2" s="42" t="s">
        <v>19</v>
      </c>
      <c r="N2" s="42" t="s">
        <v>1</v>
      </c>
      <c r="O2" s="40" t="s">
        <v>5</v>
      </c>
      <c r="P2" s="40" t="s">
        <v>1</v>
      </c>
      <c r="Q2" s="40" t="s">
        <v>6</v>
      </c>
      <c r="R2" s="40" t="s">
        <v>1</v>
      </c>
      <c r="S2" s="40" t="s">
        <v>25</v>
      </c>
      <c r="T2" s="40" t="s">
        <v>1</v>
      </c>
      <c r="U2" s="40" t="s">
        <v>29</v>
      </c>
      <c r="V2" s="40" t="s">
        <v>1</v>
      </c>
      <c r="W2" s="52" t="s">
        <v>22</v>
      </c>
      <c r="X2" s="43"/>
      <c r="Y2" s="2"/>
    </row>
    <row r="3" spans="1:24" ht="9.75" customHeight="1">
      <c r="A3" s="5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4"/>
      <c r="X3" s="44"/>
    </row>
    <row r="4" spans="1:24" ht="12.75">
      <c r="A4" s="55" t="s">
        <v>7</v>
      </c>
      <c r="B4" s="5">
        <v>21</v>
      </c>
      <c r="C4" s="21">
        <v>10</v>
      </c>
      <c r="D4" s="6">
        <f>IF(B4=0,0,(C4/B4)*100)</f>
        <v>47.61904761904761</v>
      </c>
      <c r="E4" s="21">
        <v>10</v>
      </c>
      <c r="F4" s="6">
        <f>IF(B4=0,0,(E4/B4)*100)</f>
        <v>47.61904761904761</v>
      </c>
      <c r="G4" s="21"/>
      <c r="H4" s="6">
        <f>IF(B4=0,0,(G4/B4)*100)</f>
        <v>0</v>
      </c>
      <c r="I4" s="21">
        <v>0</v>
      </c>
      <c r="J4" s="6">
        <f>IF(B4=0,0,(I4/B4)*100)</f>
        <v>0</v>
      </c>
      <c r="K4" s="30">
        <v>20</v>
      </c>
      <c r="L4" s="6">
        <f>IF(B4=0,0,(K4/B4)*100)</f>
        <v>95.23809523809523</v>
      </c>
      <c r="M4" s="7">
        <v>1</v>
      </c>
      <c r="N4" s="6">
        <f>IF(B4=0,0,(M4/B4)*100)</f>
        <v>4.761904761904762</v>
      </c>
      <c r="O4" s="21"/>
      <c r="P4" s="6">
        <f>IF(B4=0,0,(O4/B4)*100)</f>
        <v>0</v>
      </c>
      <c r="Q4" s="21"/>
      <c r="R4" s="6">
        <f>IF(B4=0,0,(Q4/B4)*100)</f>
        <v>0</v>
      </c>
      <c r="S4" s="21"/>
      <c r="T4" s="6">
        <f>IF(B4=0,0,(S4/B4)*100)</f>
        <v>0</v>
      </c>
      <c r="U4" s="5">
        <v>1</v>
      </c>
      <c r="V4" s="36">
        <f>IF(B4=0,0,(U4/B4)*100)</f>
        <v>4.761904761904762</v>
      </c>
      <c r="W4" s="56">
        <v>4.29</v>
      </c>
      <c r="X4" s="45"/>
    </row>
    <row r="5" spans="1:24" ht="12.75">
      <c r="A5" s="55" t="s">
        <v>8</v>
      </c>
      <c r="B5" s="5">
        <f>K5+M5+U5</f>
        <v>17</v>
      </c>
      <c r="C5" s="21">
        <v>15</v>
      </c>
      <c r="D5" s="6">
        <f aca="true" t="shared" si="0" ref="D5:D17">IF(B5=0,0,(C5/B5)*100)</f>
        <v>88.23529411764706</v>
      </c>
      <c r="E5" s="21">
        <v>2</v>
      </c>
      <c r="F5" s="6">
        <f aca="true" t="shared" si="1" ref="F5:F17">IF(B5=0,0,(E5/B5)*100)</f>
        <v>11.76470588235294</v>
      </c>
      <c r="G5" s="21"/>
      <c r="H5" s="6">
        <f aca="true" t="shared" si="2" ref="H5:H17">IF(B5=0,0,(G5/B5)*100)</f>
        <v>0</v>
      </c>
      <c r="I5" s="21">
        <v>0</v>
      </c>
      <c r="J5" s="6">
        <f aca="true" t="shared" si="3" ref="J5:J17">IF(B5=0,0,(I5/B5)*100)</f>
        <v>0</v>
      </c>
      <c r="K5" s="30">
        <v>17</v>
      </c>
      <c r="L5" s="6">
        <f aca="true" t="shared" si="4" ref="L5:L17">IF(B5=0,0,(K5/B5)*100)</f>
        <v>100</v>
      </c>
      <c r="M5" s="7"/>
      <c r="N5" s="6">
        <f aca="true" t="shared" si="5" ref="N5:N17">IF(B5=0,0,(M5/B5)*100)</f>
        <v>0</v>
      </c>
      <c r="O5" s="21"/>
      <c r="P5" s="6">
        <f aca="true" t="shared" si="6" ref="P5:P15">IF(B5=0,0,(O5/B5)*100)</f>
        <v>0</v>
      </c>
      <c r="Q5" s="21"/>
      <c r="R5" s="6">
        <f aca="true" t="shared" si="7" ref="R5:R17">IF(B5=0,0,(Q5/B5)*100)</f>
        <v>0</v>
      </c>
      <c r="S5" s="21"/>
      <c r="T5" s="6">
        <f aca="true" t="shared" si="8" ref="T5:T16">IF(B5=0,0,(S5/B5)*100)</f>
        <v>0</v>
      </c>
      <c r="U5" s="5"/>
      <c r="V5" s="36">
        <f aca="true" t="shared" si="9" ref="V5:V16">IF(B5=0,0,(U5/B5)*100)</f>
        <v>0</v>
      </c>
      <c r="W5" s="56">
        <v>4.69</v>
      </c>
      <c r="X5" s="45"/>
    </row>
    <row r="6" spans="1:24" ht="12.75">
      <c r="A6" s="55" t="s">
        <v>20</v>
      </c>
      <c r="B6" s="5">
        <v>19</v>
      </c>
      <c r="C6" s="21">
        <v>2</v>
      </c>
      <c r="D6" s="6">
        <f t="shared" si="0"/>
        <v>10.526315789473683</v>
      </c>
      <c r="E6" s="21">
        <v>7</v>
      </c>
      <c r="F6" s="6">
        <f t="shared" si="1"/>
        <v>36.84210526315789</v>
      </c>
      <c r="G6" s="21">
        <v>5</v>
      </c>
      <c r="H6" s="6">
        <f t="shared" si="2"/>
        <v>26.31578947368421</v>
      </c>
      <c r="I6" s="21"/>
      <c r="J6" s="6">
        <f t="shared" si="3"/>
        <v>0</v>
      </c>
      <c r="K6" s="30">
        <v>14</v>
      </c>
      <c r="L6" s="6">
        <f t="shared" si="4"/>
        <v>73.68421052631578</v>
      </c>
      <c r="M6" s="7">
        <v>5</v>
      </c>
      <c r="N6" s="6">
        <f t="shared" si="5"/>
        <v>26.31578947368421</v>
      </c>
      <c r="O6" s="21">
        <v>3</v>
      </c>
      <c r="P6" s="6">
        <f t="shared" si="6"/>
        <v>15.789473684210526</v>
      </c>
      <c r="Q6" s="21">
        <v>1</v>
      </c>
      <c r="R6" s="6">
        <f t="shared" si="7"/>
        <v>5.263157894736842</v>
      </c>
      <c r="S6" s="21"/>
      <c r="T6" s="6">
        <f t="shared" si="8"/>
        <v>0</v>
      </c>
      <c r="U6" s="5">
        <v>1</v>
      </c>
      <c r="V6" s="36">
        <f t="shared" si="9"/>
        <v>5.263157894736842</v>
      </c>
      <c r="W6" s="56">
        <v>3.5</v>
      </c>
      <c r="X6" s="45"/>
    </row>
    <row r="7" spans="1:24" ht="12" customHeight="1" thickBot="1">
      <c r="A7" s="59" t="s">
        <v>32</v>
      </c>
      <c r="B7" s="8">
        <v>16</v>
      </c>
      <c r="C7" s="24">
        <v>4</v>
      </c>
      <c r="D7" s="9">
        <v>25</v>
      </c>
      <c r="E7" s="24">
        <v>8</v>
      </c>
      <c r="F7" s="9">
        <v>50</v>
      </c>
      <c r="G7" s="24">
        <v>4</v>
      </c>
      <c r="H7" s="9">
        <v>25</v>
      </c>
      <c r="I7" s="24"/>
      <c r="J7" s="9"/>
      <c r="K7" s="75">
        <v>16</v>
      </c>
      <c r="L7" s="9"/>
      <c r="M7" s="26"/>
      <c r="N7" s="9"/>
      <c r="O7" s="24"/>
      <c r="P7" s="9">
        <f t="shared" si="6"/>
        <v>0</v>
      </c>
      <c r="Q7" s="76"/>
      <c r="R7" s="9">
        <f t="shared" si="7"/>
        <v>0</v>
      </c>
      <c r="S7" s="76"/>
      <c r="T7" s="9">
        <f t="shared" si="8"/>
        <v>0</v>
      </c>
      <c r="U7" s="8"/>
      <c r="V7" s="37">
        <f t="shared" si="9"/>
        <v>0</v>
      </c>
      <c r="W7" s="63">
        <v>4.01</v>
      </c>
      <c r="X7" s="46"/>
    </row>
    <row r="8" spans="1:24" s="16" customFormat="1" ht="12" customHeight="1" thickBot="1">
      <c r="A8" s="33" t="s">
        <v>9</v>
      </c>
      <c r="B8" s="32">
        <v>73</v>
      </c>
      <c r="C8" s="77">
        <f>SUM(C4:C7)</f>
        <v>31</v>
      </c>
      <c r="D8" s="17">
        <f t="shared" si="0"/>
        <v>42.465753424657535</v>
      </c>
      <c r="E8" s="78">
        <f>SUM(E4:E7)</f>
        <v>27</v>
      </c>
      <c r="F8" s="17">
        <f t="shared" si="1"/>
        <v>36.986301369863014</v>
      </c>
      <c r="G8" s="78">
        <f>SUM(G4:G7)</f>
        <v>9</v>
      </c>
      <c r="H8" s="17">
        <f t="shared" si="2"/>
        <v>12.32876712328767</v>
      </c>
      <c r="I8" s="78">
        <f>SUM(I4:I7)</f>
        <v>0</v>
      </c>
      <c r="J8" s="17">
        <f t="shared" si="3"/>
        <v>0</v>
      </c>
      <c r="K8" s="14">
        <f>C8+E8+G8+I8</f>
        <v>67</v>
      </c>
      <c r="L8" s="17">
        <f>IF(B8=0,0,(K8/B8)*100)</f>
        <v>91.78082191780823</v>
      </c>
      <c r="M8" s="27">
        <v>6</v>
      </c>
      <c r="N8" s="66">
        <f t="shared" si="5"/>
        <v>8.21917808219178</v>
      </c>
      <c r="O8" s="65">
        <f>SUM(O4:O7)</f>
        <v>3</v>
      </c>
      <c r="P8" s="17">
        <f t="shared" si="6"/>
        <v>4.10958904109589</v>
      </c>
      <c r="Q8" s="78">
        <f>SUM(Q4:Q7)</f>
        <v>1</v>
      </c>
      <c r="R8" s="17">
        <f t="shared" si="7"/>
        <v>1.36986301369863</v>
      </c>
      <c r="S8" s="78">
        <f>SUM(S4:S7)</f>
        <v>0</v>
      </c>
      <c r="T8" s="17">
        <f t="shared" si="8"/>
        <v>0</v>
      </c>
      <c r="U8" s="27">
        <f>SUM(U4:U7)</f>
        <v>2</v>
      </c>
      <c r="V8" s="67">
        <f t="shared" si="9"/>
        <v>2.73972602739726</v>
      </c>
      <c r="W8" s="62">
        <f>(W4+W5+W6+W7)/COUNT(W4:W7)</f>
        <v>4.1225000000000005</v>
      </c>
      <c r="X8" s="47"/>
    </row>
    <row r="9" spans="1:24" ht="12.75">
      <c r="A9" s="57" t="s">
        <v>11</v>
      </c>
      <c r="B9" s="10">
        <f>K9+M9</f>
        <v>25</v>
      </c>
      <c r="C9" s="23">
        <v>15</v>
      </c>
      <c r="D9" s="11">
        <f t="shared" si="0"/>
        <v>60</v>
      </c>
      <c r="E9" s="23">
        <v>8</v>
      </c>
      <c r="F9" s="11">
        <f t="shared" si="1"/>
        <v>32</v>
      </c>
      <c r="G9" s="23"/>
      <c r="H9" s="11">
        <f t="shared" si="2"/>
        <v>0</v>
      </c>
      <c r="I9" s="23">
        <v>0</v>
      </c>
      <c r="J9" s="11">
        <f t="shared" si="3"/>
        <v>0</v>
      </c>
      <c r="K9" s="31">
        <v>23</v>
      </c>
      <c r="L9" s="11">
        <f t="shared" si="4"/>
        <v>92</v>
      </c>
      <c r="M9" s="12">
        <v>2</v>
      </c>
      <c r="N9" s="11">
        <f t="shared" si="5"/>
        <v>8</v>
      </c>
      <c r="O9" s="23"/>
      <c r="P9" s="11">
        <f t="shared" si="6"/>
        <v>0</v>
      </c>
      <c r="Q9" s="25"/>
      <c r="R9" s="11">
        <f t="shared" si="7"/>
        <v>0</v>
      </c>
      <c r="S9" s="23"/>
      <c r="T9" s="11">
        <f t="shared" si="8"/>
        <v>0</v>
      </c>
      <c r="U9" s="10">
        <v>2</v>
      </c>
      <c r="V9" s="38">
        <f t="shared" si="9"/>
        <v>8</v>
      </c>
      <c r="W9" s="58">
        <v>4.4</v>
      </c>
      <c r="X9" s="48"/>
    </row>
    <row r="10" spans="1:24" ht="12.75">
      <c r="A10" s="55" t="s">
        <v>10</v>
      </c>
      <c r="B10" s="5">
        <v>14</v>
      </c>
      <c r="C10" s="22">
        <v>5</v>
      </c>
      <c r="D10" s="6">
        <f t="shared" si="0"/>
        <v>35.714285714285715</v>
      </c>
      <c r="E10" s="22">
        <v>9</v>
      </c>
      <c r="F10" s="6">
        <f t="shared" si="1"/>
        <v>64.28571428571429</v>
      </c>
      <c r="G10" s="22"/>
      <c r="H10" s="6">
        <f t="shared" si="2"/>
        <v>0</v>
      </c>
      <c r="I10" s="22">
        <v>0</v>
      </c>
      <c r="J10" s="6">
        <f t="shared" si="3"/>
        <v>0</v>
      </c>
      <c r="K10" s="30">
        <v>14</v>
      </c>
      <c r="L10" s="6">
        <f t="shared" si="4"/>
        <v>100</v>
      </c>
      <c r="M10" s="7"/>
      <c r="N10" s="6">
        <f t="shared" si="5"/>
        <v>0</v>
      </c>
      <c r="O10" s="22"/>
      <c r="P10" s="6">
        <f t="shared" si="6"/>
        <v>0</v>
      </c>
      <c r="Q10" s="21"/>
      <c r="R10" s="6">
        <f t="shared" si="7"/>
        <v>0</v>
      </c>
      <c r="S10" s="22"/>
      <c r="T10" s="6">
        <f t="shared" si="8"/>
        <v>0</v>
      </c>
      <c r="U10" s="5"/>
      <c r="V10" s="36">
        <f>IF(B10=0,0,(U10/B10)*100)</f>
        <v>0</v>
      </c>
      <c r="W10" s="56">
        <v>4.23</v>
      </c>
      <c r="X10" s="45"/>
    </row>
    <row r="11" spans="1:24" ht="13.5" thickBot="1">
      <c r="A11" s="59" t="s">
        <v>21</v>
      </c>
      <c r="B11" s="8">
        <v>11</v>
      </c>
      <c r="C11" s="24">
        <v>2</v>
      </c>
      <c r="D11" s="9">
        <f t="shared" si="0"/>
        <v>18.181818181818183</v>
      </c>
      <c r="E11" s="24">
        <v>2</v>
      </c>
      <c r="F11" s="9">
        <f t="shared" si="1"/>
        <v>18.181818181818183</v>
      </c>
      <c r="G11" s="24">
        <v>1</v>
      </c>
      <c r="H11" s="9">
        <f t="shared" si="2"/>
        <v>9.090909090909092</v>
      </c>
      <c r="I11" s="24">
        <v>0</v>
      </c>
      <c r="J11" s="9">
        <f t="shared" si="3"/>
        <v>0</v>
      </c>
      <c r="K11" s="75">
        <v>5</v>
      </c>
      <c r="L11" s="9">
        <f>IF(B11=0,0,(K11/B11)*100)</f>
        <v>45.45454545454545</v>
      </c>
      <c r="M11" s="26">
        <v>6</v>
      </c>
      <c r="N11" s="9">
        <f t="shared" si="5"/>
        <v>54.54545454545454</v>
      </c>
      <c r="O11" s="24">
        <v>2</v>
      </c>
      <c r="P11" s="9">
        <f t="shared" si="6"/>
        <v>18.181818181818183</v>
      </c>
      <c r="Q11" s="76">
        <v>2</v>
      </c>
      <c r="R11" s="9">
        <f t="shared" si="7"/>
        <v>18.181818181818183</v>
      </c>
      <c r="S11" s="24"/>
      <c r="T11" s="9">
        <f t="shared" si="8"/>
        <v>0</v>
      </c>
      <c r="U11" s="8">
        <v>2</v>
      </c>
      <c r="V11" s="37">
        <f t="shared" si="9"/>
        <v>18.181818181818183</v>
      </c>
      <c r="W11" s="63">
        <v>3.17</v>
      </c>
      <c r="X11" s="45"/>
    </row>
    <row r="12" spans="1:24" s="16" customFormat="1" ht="12" customHeight="1" thickBot="1">
      <c r="A12" s="33" t="s">
        <v>9</v>
      </c>
      <c r="B12" s="88">
        <v>50</v>
      </c>
      <c r="C12" s="74">
        <f>SUM(C9:C11)</f>
        <v>22</v>
      </c>
      <c r="D12" s="17">
        <f t="shared" si="0"/>
        <v>44</v>
      </c>
      <c r="E12" s="13">
        <f>SUM(E9:E11)</f>
        <v>19</v>
      </c>
      <c r="F12" s="17">
        <f t="shared" si="1"/>
        <v>38</v>
      </c>
      <c r="G12" s="13">
        <f>SUM(G9:G11)</f>
        <v>1</v>
      </c>
      <c r="H12" s="17">
        <f t="shared" si="2"/>
        <v>2</v>
      </c>
      <c r="I12" s="13">
        <f>SUM(I9:I11)</f>
        <v>0</v>
      </c>
      <c r="J12" s="17">
        <f t="shared" si="3"/>
        <v>0</v>
      </c>
      <c r="K12" s="14">
        <f>C12+E12+G12+I12</f>
        <v>42</v>
      </c>
      <c r="L12" s="17">
        <f t="shared" si="4"/>
        <v>84</v>
      </c>
      <c r="M12" s="79">
        <v>8</v>
      </c>
      <c r="N12" s="69">
        <f t="shared" si="5"/>
        <v>16</v>
      </c>
      <c r="O12" s="28">
        <f>SUM(O9:O11)</f>
        <v>2</v>
      </c>
      <c r="P12" s="17">
        <f t="shared" si="6"/>
        <v>4</v>
      </c>
      <c r="Q12" s="78">
        <f>SUM(Q9:Q11)</f>
        <v>2</v>
      </c>
      <c r="R12" s="17">
        <f t="shared" si="7"/>
        <v>4</v>
      </c>
      <c r="S12" s="13">
        <f>SUM(S9:S11)</f>
        <v>0</v>
      </c>
      <c r="T12" s="17">
        <f t="shared" si="8"/>
        <v>0</v>
      </c>
      <c r="U12" s="27">
        <f>SUM(U9:U11)</f>
        <v>4</v>
      </c>
      <c r="V12" s="67">
        <f t="shared" si="9"/>
        <v>8</v>
      </c>
      <c r="W12" s="62">
        <f>SUM(W9:W11)/COUNT(W9:W11)</f>
        <v>3.9333333333333336</v>
      </c>
      <c r="X12" s="34"/>
    </row>
    <row r="13" spans="1:24" ht="12.75">
      <c r="A13" s="86" t="s">
        <v>12</v>
      </c>
      <c r="B13" s="87">
        <v>25</v>
      </c>
      <c r="C13" s="68">
        <v>15</v>
      </c>
      <c r="D13" s="11">
        <f t="shared" si="0"/>
        <v>60</v>
      </c>
      <c r="E13" s="23">
        <v>4</v>
      </c>
      <c r="F13" s="11">
        <f t="shared" si="1"/>
        <v>16</v>
      </c>
      <c r="G13" s="23">
        <v>3</v>
      </c>
      <c r="H13" s="11">
        <f t="shared" si="2"/>
        <v>12</v>
      </c>
      <c r="I13" s="23">
        <v>0</v>
      </c>
      <c r="J13" s="11">
        <f t="shared" si="3"/>
        <v>0</v>
      </c>
      <c r="K13" s="12">
        <v>22</v>
      </c>
      <c r="L13" s="11">
        <f t="shared" si="4"/>
        <v>88</v>
      </c>
      <c r="M13" s="70">
        <v>3</v>
      </c>
      <c r="N13" s="71">
        <f t="shared" si="5"/>
        <v>12</v>
      </c>
      <c r="O13" s="68">
        <v>1</v>
      </c>
      <c r="P13" s="11">
        <f t="shared" si="6"/>
        <v>4</v>
      </c>
      <c r="Q13" s="23">
        <v>2</v>
      </c>
      <c r="R13" s="11">
        <f t="shared" si="7"/>
        <v>8</v>
      </c>
      <c r="S13" s="23"/>
      <c r="T13" s="11">
        <f t="shared" si="8"/>
        <v>0</v>
      </c>
      <c r="U13" s="10"/>
      <c r="V13" s="38">
        <f t="shared" si="9"/>
        <v>0</v>
      </c>
      <c r="W13" s="58">
        <v>4.2</v>
      </c>
      <c r="X13" s="48"/>
    </row>
    <row r="14" spans="1:24" ht="12.75">
      <c r="A14" s="60" t="s">
        <v>13</v>
      </c>
      <c r="B14" s="85">
        <v>14</v>
      </c>
      <c r="C14" s="22">
        <v>4</v>
      </c>
      <c r="D14" s="6">
        <f t="shared" si="0"/>
        <v>28.57142857142857</v>
      </c>
      <c r="E14" s="22">
        <v>6</v>
      </c>
      <c r="F14" s="6">
        <f t="shared" si="1"/>
        <v>42.857142857142854</v>
      </c>
      <c r="G14" s="22">
        <v>4</v>
      </c>
      <c r="H14" s="6">
        <f t="shared" si="2"/>
        <v>28.57142857142857</v>
      </c>
      <c r="I14" s="22"/>
      <c r="J14" s="6">
        <f t="shared" si="3"/>
        <v>0</v>
      </c>
      <c r="K14" s="7">
        <v>14</v>
      </c>
      <c r="L14" s="6">
        <f t="shared" si="4"/>
        <v>100</v>
      </c>
      <c r="M14" s="7"/>
      <c r="N14" s="72">
        <f t="shared" si="5"/>
        <v>0</v>
      </c>
      <c r="O14" s="22"/>
      <c r="P14" s="6">
        <f t="shared" si="6"/>
        <v>0</v>
      </c>
      <c r="Q14" s="22"/>
      <c r="R14" s="6">
        <f t="shared" si="7"/>
        <v>0</v>
      </c>
      <c r="S14" s="22"/>
      <c r="T14" s="6"/>
      <c r="U14" s="5"/>
      <c r="V14" s="36">
        <f t="shared" si="9"/>
        <v>0</v>
      </c>
      <c r="W14" s="56">
        <v>3.98</v>
      </c>
      <c r="X14" s="45"/>
    </row>
    <row r="15" spans="1:24" ht="12.75">
      <c r="A15" s="61" t="s">
        <v>14</v>
      </c>
      <c r="B15" s="5">
        <v>15</v>
      </c>
      <c r="C15" s="22">
        <v>4</v>
      </c>
      <c r="D15" s="6">
        <f t="shared" si="0"/>
        <v>26.666666666666668</v>
      </c>
      <c r="E15" s="22">
        <v>5</v>
      </c>
      <c r="F15" s="6">
        <f t="shared" si="1"/>
        <v>33.33333333333333</v>
      </c>
      <c r="G15" s="22">
        <v>1</v>
      </c>
      <c r="H15" s="6">
        <f t="shared" si="2"/>
        <v>6.666666666666667</v>
      </c>
      <c r="I15" s="22"/>
      <c r="J15" s="6">
        <f t="shared" si="3"/>
        <v>0</v>
      </c>
      <c r="K15" s="7">
        <v>10</v>
      </c>
      <c r="L15" s="6">
        <f t="shared" si="4"/>
        <v>66.66666666666666</v>
      </c>
      <c r="M15" s="7">
        <v>5</v>
      </c>
      <c r="N15" s="6">
        <f t="shared" si="5"/>
        <v>33.33333333333333</v>
      </c>
      <c r="O15" s="22">
        <v>1</v>
      </c>
      <c r="P15" s="6">
        <f t="shared" si="6"/>
        <v>6.666666666666667</v>
      </c>
      <c r="Q15" s="22">
        <v>1</v>
      </c>
      <c r="R15" s="6">
        <f t="shared" si="7"/>
        <v>6.666666666666667</v>
      </c>
      <c r="S15" s="22"/>
      <c r="T15" s="6">
        <f t="shared" si="8"/>
        <v>0</v>
      </c>
      <c r="U15" s="5">
        <v>3</v>
      </c>
      <c r="V15" s="36">
        <f t="shared" si="9"/>
        <v>20</v>
      </c>
      <c r="W15" s="56">
        <v>3.81</v>
      </c>
      <c r="X15" s="45"/>
    </row>
    <row r="16" spans="1:24" ht="13.5" thickBot="1">
      <c r="A16" s="80" t="s">
        <v>26</v>
      </c>
      <c r="B16" s="8">
        <v>10</v>
      </c>
      <c r="C16" s="24">
        <v>2</v>
      </c>
      <c r="D16" s="9">
        <f t="shared" si="0"/>
        <v>20</v>
      </c>
      <c r="E16" s="24">
        <v>4</v>
      </c>
      <c r="F16" s="9">
        <f>IF(B16=0,0,K21)</f>
        <v>11</v>
      </c>
      <c r="G16" s="24">
        <v>3</v>
      </c>
      <c r="H16" s="9">
        <f t="shared" si="2"/>
        <v>30</v>
      </c>
      <c r="I16" s="24"/>
      <c r="J16" s="9">
        <f t="shared" si="3"/>
        <v>0</v>
      </c>
      <c r="K16" s="26">
        <v>9</v>
      </c>
      <c r="L16" s="9">
        <f t="shared" si="4"/>
        <v>90</v>
      </c>
      <c r="M16" s="26">
        <v>1</v>
      </c>
      <c r="N16" s="9">
        <f t="shared" si="5"/>
        <v>10</v>
      </c>
      <c r="O16" s="24"/>
      <c r="P16" s="9"/>
      <c r="Q16" s="24">
        <v>1</v>
      </c>
      <c r="R16" s="9">
        <f t="shared" si="7"/>
        <v>10</v>
      </c>
      <c r="S16" s="24"/>
      <c r="T16" s="9">
        <f t="shared" si="8"/>
        <v>0</v>
      </c>
      <c r="U16" s="8"/>
      <c r="V16" s="37">
        <f t="shared" si="9"/>
        <v>0</v>
      </c>
      <c r="W16" s="63">
        <v>3.87</v>
      </c>
      <c r="X16" s="46"/>
    </row>
    <row r="17" spans="1:24" s="16" customFormat="1" ht="12" customHeight="1" thickBot="1">
      <c r="A17" s="33" t="s">
        <v>9</v>
      </c>
      <c r="B17" s="32">
        <v>64</v>
      </c>
      <c r="C17" s="28">
        <f>SUM(C13:C16)</f>
        <v>25</v>
      </c>
      <c r="D17" s="17">
        <f t="shared" si="0"/>
        <v>39.0625</v>
      </c>
      <c r="E17" s="13">
        <f>SUM(E13:E16)</f>
        <v>19</v>
      </c>
      <c r="F17" s="17">
        <f t="shared" si="1"/>
        <v>29.6875</v>
      </c>
      <c r="G17" s="13">
        <f>SUM(G13:G16)</f>
        <v>11</v>
      </c>
      <c r="H17" s="17">
        <f t="shared" si="2"/>
        <v>17.1875</v>
      </c>
      <c r="I17" s="13">
        <f>SUM(I13:I16)</f>
        <v>0</v>
      </c>
      <c r="J17" s="17">
        <f t="shared" si="3"/>
        <v>0</v>
      </c>
      <c r="K17" s="14">
        <f>C17+E17+G17+I17</f>
        <v>55</v>
      </c>
      <c r="L17" s="17">
        <f t="shared" si="4"/>
        <v>85.9375</v>
      </c>
      <c r="M17" s="27">
        <v>9</v>
      </c>
      <c r="N17" s="73">
        <f t="shared" si="5"/>
        <v>14.0625</v>
      </c>
      <c r="O17" s="74">
        <f>SUM(O13:O16)</f>
        <v>2</v>
      </c>
      <c r="P17" s="17">
        <f>IF(B17=0,0,(O17/B17)*100)</f>
        <v>3.125</v>
      </c>
      <c r="Q17" s="13">
        <f>SUM(Q13:Q16)</f>
        <v>4</v>
      </c>
      <c r="R17" s="17">
        <f t="shared" si="7"/>
        <v>6.25</v>
      </c>
      <c r="S17" s="13">
        <f>SUM(S13:S16)</f>
        <v>0</v>
      </c>
      <c r="T17" s="17">
        <f aca="true" t="shared" si="10" ref="T17:T23">IF(B17=0,0,(S17/B17)*100)</f>
        <v>0</v>
      </c>
      <c r="U17" s="27">
        <f>SUM(U13:U16)</f>
        <v>3</v>
      </c>
      <c r="V17" s="29">
        <f aca="true" t="shared" si="11" ref="V17:V22">IF(B17=0,0,(U17/B17)*100)</f>
        <v>4.6875</v>
      </c>
      <c r="W17" s="62">
        <f>(W13+W14+W15+W16)/COUNT(W13:W16)</f>
        <v>3.965</v>
      </c>
      <c r="X17" s="35"/>
    </row>
    <row r="18" spans="1:24" ht="12.75">
      <c r="A18" s="57" t="s">
        <v>16</v>
      </c>
      <c r="B18" s="10">
        <v>22</v>
      </c>
      <c r="C18" s="23">
        <v>16</v>
      </c>
      <c r="D18" s="11">
        <f aca="true" t="shared" si="12" ref="D18:D23">IF(B18=0,0,(C18/B18)*100)</f>
        <v>72.72727272727273</v>
      </c>
      <c r="E18" s="23">
        <v>2</v>
      </c>
      <c r="F18" s="11">
        <f aca="true" t="shared" si="13" ref="F18:F23">IF(B18=0,0,(E18/B18)*100)</f>
        <v>9.090909090909092</v>
      </c>
      <c r="G18" s="23">
        <v>2</v>
      </c>
      <c r="H18" s="11">
        <f aca="true" t="shared" si="14" ref="H18:H23">IF(B18=0,0,(G18/B18)*100)</f>
        <v>9.090909090909092</v>
      </c>
      <c r="I18" s="23">
        <v>0</v>
      </c>
      <c r="J18" s="11">
        <f aca="true" t="shared" si="15" ref="J18:J23">IF(B18=0,0,(I18/B18)*100)</f>
        <v>0</v>
      </c>
      <c r="K18" s="12">
        <v>20</v>
      </c>
      <c r="L18" s="11">
        <f aca="true" t="shared" si="16" ref="L18:L23">IF(B18=0,0,(K18/B18)*100)</f>
        <v>90.9090909090909</v>
      </c>
      <c r="M18" s="12">
        <v>2</v>
      </c>
      <c r="N18" s="11">
        <f aca="true" t="shared" si="17" ref="N18:N23">IF(B18=0,0,(M18/B18)*100)</f>
        <v>9.090909090909092</v>
      </c>
      <c r="O18" s="23">
        <v>1</v>
      </c>
      <c r="P18" s="11">
        <f aca="true" t="shared" si="18" ref="P18:P23">IF(B18=0,0,(O18/B18)*100)</f>
        <v>4.545454545454546</v>
      </c>
      <c r="Q18" s="23">
        <v>1</v>
      </c>
      <c r="R18" s="11">
        <f aca="true" t="shared" si="19" ref="R18:R23">IF(B18=0,0,(Q18/B18)*100)</f>
        <v>4.545454545454546</v>
      </c>
      <c r="S18" s="23"/>
      <c r="T18" s="11">
        <f t="shared" si="10"/>
        <v>0</v>
      </c>
      <c r="U18" s="10"/>
      <c r="V18" s="38">
        <f t="shared" si="11"/>
        <v>0</v>
      </c>
      <c r="W18" s="58">
        <v>4.49</v>
      </c>
      <c r="X18" s="48"/>
    </row>
    <row r="19" spans="1:24" ht="12.75">
      <c r="A19" s="55" t="s">
        <v>17</v>
      </c>
      <c r="B19" s="5">
        <v>15</v>
      </c>
      <c r="C19" s="22">
        <v>3</v>
      </c>
      <c r="D19" s="6">
        <f t="shared" si="12"/>
        <v>20</v>
      </c>
      <c r="E19" s="22">
        <v>9</v>
      </c>
      <c r="F19" s="6">
        <f t="shared" si="13"/>
        <v>60</v>
      </c>
      <c r="G19" s="22">
        <v>1</v>
      </c>
      <c r="H19" s="6">
        <f t="shared" si="14"/>
        <v>6.666666666666667</v>
      </c>
      <c r="I19" s="22"/>
      <c r="J19" s="6">
        <f t="shared" si="15"/>
        <v>0</v>
      </c>
      <c r="K19" s="7">
        <v>13</v>
      </c>
      <c r="L19" s="6">
        <f t="shared" si="16"/>
        <v>86.66666666666667</v>
      </c>
      <c r="M19" s="7">
        <v>2</v>
      </c>
      <c r="N19" s="6">
        <f t="shared" si="17"/>
        <v>13.333333333333334</v>
      </c>
      <c r="O19" s="22">
        <v>1</v>
      </c>
      <c r="P19" s="6">
        <f t="shared" si="18"/>
        <v>6.666666666666667</v>
      </c>
      <c r="Q19" s="22">
        <v>1</v>
      </c>
      <c r="R19" s="6">
        <f t="shared" si="19"/>
        <v>6.666666666666667</v>
      </c>
      <c r="S19" s="22"/>
      <c r="T19" s="6">
        <f t="shared" si="10"/>
        <v>0</v>
      </c>
      <c r="U19" s="5"/>
      <c r="V19" s="36">
        <f t="shared" si="11"/>
        <v>0</v>
      </c>
      <c r="W19" s="56">
        <v>3.96</v>
      </c>
      <c r="X19" s="45"/>
    </row>
    <row r="20" spans="1:24" ht="12.75">
      <c r="A20" s="59" t="s">
        <v>27</v>
      </c>
      <c r="B20" s="5">
        <v>14</v>
      </c>
      <c r="C20" s="24">
        <v>2</v>
      </c>
      <c r="D20" s="6">
        <f t="shared" si="12"/>
        <v>14.285714285714285</v>
      </c>
      <c r="E20" s="24">
        <v>6</v>
      </c>
      <c r="F20" s="6">
        <f t="shared" si="13"/>
        <v>42.857142857142854</v>
      </c>
      <c r="G20" s="24">
        <v>5</v>
      </c>
      <c r="H20" s="6">
        <f t="shared" si="14"/>
        <v>35.714285714285715</v>
      </c>
      <c r="I20" s="24"/>
      <c r="J20" s="6">
        <f t="shared" si="15"/>
        <v>0</v>
      </c>
      <c r="K20" s="7">
        <v>13</v>
      </c>
      <c r="L20" s="6">
        <f t="shared" si="16"/>
        <v>92.85714285714286</v>
      </c>
      <c r="M20" s="7">
        <v>1</v>
      </c>
      <c r="N20" s="6">
        <f t="shared" si="17"/>
        <v>7.142857142857142</v>
      </c>
      <c r="O20" s="24">
        <v>1</v>
      </c>
      <c r="P20" s="6">
        <f t="shared" si="18"/>
        <v>7.142857142857142</v>
      </c>
      <c r="Q20" s="24"/>
      <c r="R20" s="6">
        <f t="shared" si="19"/>
        <v>0</v>
      </c>
      <c r="S20" s="24"/>
      <c r="T20" s="6">
        <f t="shared" si="10"/>
        <v>0</v>
      </c>
      <c r="U20" s="8"/>
      <c r="V20" s="36">
        <f t="shared" si="11"/>
        <v>0</v>
      </c>
      <c r="W20" s="63">
        <v>3.79</v>
      </c>
      <c r="X20" s="49"/>
    </row>
    <row r="21" spans="1:24" ht="13.5" thickBot="1">
      <c r="A21" s="59" t="s">
        <v>28</v>
      </c>
      <c r="B21" s="8">
        <v>11</v>
      </c>
      <c r="C21" s="24">
        <v>2</v>
      </c>
      <c r="D21" s="9">
        <f t="shared" si="12"/>
        <v>18.181818181818183</v>
      </c>
      <c r="E21" s="24">
        <v>7</v>
      </c>
      <c r="F21" s="9">
        <f t="shared" si="13"/>
        <v>63.63636363636363</v>
      </c>
      <c r="G21" s="24">
        <v>2</v>
      </c>
      <c r="H21" s="9">
        <f t="shared" si="14"/>
        <v>18.181818181818183</v>
      </c>
      <c r="I21" s="24"/>
      <c r="J21" s="9">
        <f t="shared" si="15"/>
        <v>0</v>
      </c>
      <c r="K21" s="26">
        <v>11</v>
      </c>
      <c r="L21" s="9">
        <f t="shared" si="16"/>
        <v>100</v>
      </c>
      <c r="M21" s="26"/>
      <c r="N21" s="9">
        <f t="shared" si="17"/>
        <v>0</v>
      </c>
      <c r="O21" s="24"/>
      <c r="P21" s="9">
        <f t="shared" si="18"/>
        <v>0</v>
      </c>
      <c r="Q21" s="24"/>
      <c r="R21" s="9">
        <f t="shared" si="19"/>
        <v>0</v>
      </c>
      <c r="S21" s="24"/>
      <c r="T21" s="9">
        <f t="shared" si="10"/>
        <v>0</v>
      </c>
      <c r="U21" s="8"/>
      <c r="V21" s="37">
        <f t="shared" si="11"/>
        <v>0</v>
      </c>
      <c r="W21" s="63">
        <v>4.1</v>
      </c>
      <c r="X21" s="49"/>
    </row>
    <row r="22" spans="1:24" s="16" customFormat="1" ht="12" customHeight="1" thickBot="1">
      <c r="A22" s="33" t="s">
        <v>9</v>
      </c>
      <c r="B22" s="89">
        <v>62</v>
      </c>
      <c r="C22" s="74">
        <f>SUM(C18:C21)</f>
        <v>23</v>
      </c>
      <c r="D22" s="17">
        <f>IF(B22=0,0,(C22/B22)*100)</f>
        <v>37.096774193548384</v>
      </c>
      <c r="E22" s="13">
        <f>SUM(E18:E21)</f>
        <v>24</v>
      </c>
      <c r="F22" s="17">
        <f t="shared" si="13"/>
        <v>38.70967741935484</v>
      </c>
      <c r="G22" s="13">
        <f>SUM(G18:G21)</f>
        <v>10</v>
      </c>
      <c r="H22" s="17">
        <f t="shared" si="14"/>
        <v>16.129032258064516</v>
      </c>
      <c r="I22" s="13">
        <f>SUM(I18:I21)</f>
        <v>0</v>
      </c>
      <c r="J22" s="17">
        <f t="shared" si="15"/>
        <v>0</v>
      </c>
      <c r="K22" s="14">
        <f>C22+E22+G22+I22</f>
        <v>57</v>
      </c>
      <c r="L22" s="17">
        <f t="shared" si="16"/>
        <v>91.93548387096774</v>
      </c>
      <c r="M22" s="79">
        <v>5</v>
      </c>
      <c r="N22" s="90">
        <f>IF(B22=0,0,(M22/B22)*100)</f>
        <v>8.064516129032258</v>
      </c>
      <c r="O22" s="74">
        <f>SUM(O18:O21)</f>
        <v>3</v>
      </c>
      <c r="P22" s="17">
        <f t="shared" si="18"/>
        <v>4.838709677419355</v>
      </c>
      <c r="Q22" s="13">
        <f>SUM(Q18:Q21)</f>
        <v>2</v>
      </c>
      <c r="R22" s="17">
        <f t="shared" si="19"/>
        <v>3.225806451612903</v>
      </c>
      <c r="S22" s="13">
        <f>SUM(S18:S21)</f>
        <v>0</v>
      </c>
      <c r="T22" s="17">
        <f t="shared" si="10"/>
        <v>0</v>
      </c>
      <c r="U22" s="27">
        <f>SUM(U18:U21)</f>
        <v>0</v>
      </c>
      <c r="V22" s="91">
        <f t="shared" si="11"/>
        <v>0</v>
      </c>
      <c r="W22" s="92">
        <f>(W18+W19+W20+W21)/COUNT(W18:W21)</f>
        <v>4.084999999999999</v>
      </c>
      <c r="X22" s="35"/>
    </row>
    <row r="23" spans="1:24" s="20" customFormat="1" ht="66.75" customHeight="1" thickBot="1">
      <c r="A23" s="81" t="s">
        <v>18</v>
      </c>
      <c r="B23" s="18">
        <v>249</v>
      </c>
      <c r="C23" s="15">
        <f>SUM(C22,C17,C12,C8)</f>
        <v>101</v>
      </c>
      <c r="D23" s="19">
        <f t="shared" si="12"/>
        <v>40.562248995983936</v>
      </c>
      <c r="E23" s="15">
        <f>SUM(E22,E17,E12,E8)</f>
        <v>89</v>
      </c>
      <c r="F23" s="19">
        <f t="shared" si="13"/>
        <v>35.7429718875502</v>
      </c>
      <c r="G23" s="15">
        <f>SUM(G22,G17,G12,G8)</f>
        <v>31</v>
      </c>
      <c r="H23" s="19">
        <f t="shared" si="14"/>
        <v>12.449799196787147</v>
      </c>
      <c r="I23" s="15">
        <f>SUM(I22,I17,I12,I8)</f>
        <v>0</v>
      </c>
      <c r="J23" s="19">
        <f t="shared" si="15"/>
        <v>0</v>
      </c>
      <c r="K23" s="18">
        <f>C23+E23+G23+I23</f>
        <v>221</v>
      </c>
      <c r="L23" s="19">
        <f t="shared" si="16"/>
        <v>88.75502008032129</v>
      </c>
      <c r="M23" s="82">
        <v>28</v>
      </c>
      <c r="N23" s="83">
        <f t="shared" si="17"/>
        <v>11.244979919678714</v>
      </c>
      <c r="O23" s="84">
        <f>SUM(O22,O17,O12,O8)</f>
        <v>10</v>
      </c>
      <c r="P23" s="19">
        <f t="shared" si="18"/>
        <v>4.016064257028113</v>
      </c>
      <c r="Q23" s="15">
        <f>SUM(Q8,Q12,Q17,Q22)</f>
        <v>9</v>
      </c>
      <c r="R23" s="19">
        <f t="shared" si="19"/>
        <v>3.614457831325301</v>
      </c>
      <c r="S23" s="15">
        <f>SUM(S22,S17,S12,S8)</f>
        <v>0</v>
      </c>
      <c r="T23" s="19">
        <f t="shared" si="10"/>
        <v>0</v>
      </c>
      <c r="U23" s="18">
        <f>SUM(U8,U12,U17,U22)</f>
        <v>9</v>
      </c>
      <c r="V23" s="19" t="s">
        <v>30</v>
      </c>
      <c r="W23" s="64">
        <f>SUM((W8+W12+W17+W22)/4)</f>
        <v>4.026458333333333</v>
      </c>
      <c r="X23" s="50"/>
    </row>
  </sheetData>
  <sheetProtection selectLockedCells="1"/>
  <mergeCells count="1">
    <mergeCell ref="A1:W1"/>
  </mergeCells>
  <printOptions horizontalCentered="1" verticalCentered="1"/>
  <pageMargins left="0.196850393700787" right="0.236220472440945" top="0.236220472440945" bottom="0.511811023622047" header="0.511811023622047" footer="0.511811023622047"/>
  <pageSetup horizontalDpi="300" verticalDpi="300" orientation="landscape" paperSize="9" r:id="rId1"/>
  <ignoredErrors>
    <ignoredError sqref="F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Rancic Dragan</dc:creator>
  <cp:keywords/>
  <dc:description/>
  <cp:lastModifiedBy>Comp19</cp:lastModifiedBy>
  <cp:lastPrinted>2018-06-19T13:58:50Z</cp:lastPrinted>
  <dcterms:created xsi:type="dcterms:W3CDTF">1998-09-09T19:12:49Z</dcterms:created>
  <dcterms:modified xsi:type="dcterms:W3CDTF">2018-06-19T14:09:12Z</dcterms:modified>
  <cp:category/>
  <cp:version/>
  <cp:contentType/>
  <cp:contentStatus/>
</cp:coreProperties>
</file>